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80" yWindow="460" windowWidth="26200" windowHeight="15880" tabRatio="500" activeTab="0"/>
  </bookViews>
  <sheets>
    <sheet name="1 Belegung" sheetId="1" r:id="rId1"/>
    <sheet name="2 Belegungen" sheetId="2" r:id="rId2"/>
  </sheets>
  <definedNames/>
  <calcPr fullCalcOnLoad="1"/>
</workbook>
</file>

<file path=xl/sharedStrings.xml><?xml version="1.0" encoding="utf-8"?>
<sst xmlns="http://schemas.openxmlformats.org/spreadsheetml/2006/main" count="172" uniqueCount="55">
  <si>
    <t>Wirtschaftlichkeitsberechnung Mobile Anlage</t>
  </si>
  <si>
    <t>Wände 11cm Stärke</t>
  </si>
  <si>
    <t>2 Kontainer</t>
  </si>
  <si>
    <t>1 malige Belegung</t>
  </si>
  <si>
    <t>Belegbare Fläche</t>
  </si>
  <si>
    <t>(evtl 12 Paletten)</t>
  </si>
  <si>
    <t>Paletten    a</t>
  </si>
  <si>
    <t>Auslastung</t>
  </si>
  <si>
    <t>%</t>
  </si>
  <si>
    <t>m2</t>
  </si>
  <si>
    <t>bei gleichbleibenden Wand und Deckenelementen</t>
  </si>
  <si>
    <t>Verteilung Wand Decke</t>
  </si>
  <si>
    <t>Wand 1.Seite</t>
  </si>
  <si>
    <t>Wand 2 Seite</t>
  </si>
  <si>
    <t>Decke</t>
  </si>
  <si>
    <t>Belegschaft</t>
  </si>
  <si>
    <t>Mann      a</t>
  </si>
  <si>
    <t>Euro / h</t>
  </si>
  <si>
    <t>€/h</t>
  </si>
  <si>
    <t>inkl 1 Mann Zeichnen</t>
  </si>
  <si>
    <t>Fertigungszeit</t>
  </si>
  <si>
    <t>h</t>
  </si>
  <si>
    <t>€ /d</t>
  </si>
  <si>
    <t>Materialkosten</t>
  </si>
  <si>
    <t>Beton</t>
  </si>
  <si>
    <t>€/m3</t>
  </si>
  <si>
    <t>Verbrauch/m2</t>
  </si>
  <si>
    <t>m3/m2</t>
  </si>
  <si>
    <t>Mehrstärke Monowand</t>
  </si>
  <si>
    <t>m3</t>
  </si>
  <si>
    <t>Betonverbrauch Schale 5,5</t>
  </si>
  <si>
    <t>Verbrauch gesamt</t>
  </si>
  <si>
    <t>m³</t>
  </si>
  <si>
    <t>Betonkosten/Belegung</t>
  </si>
  <si>
    <t>€/d</t>
  </si>
  <si>
    <t>Stahl</t>
  </si>
  <si>
    <t>€/kg</t>
  </si>
  <si>
    <t>Wand</t>
  </si>
  <si>
    <t>Fertige Wand</t>
  </si>
  <si>
    <t>kg/m2</t>
  </si>
  <si>
    <t>Hilfsstoffe (Strom Diesel Wasser Abschaler)</t>
  </si>
  <si>
    <t>ca</t>
  </si>
  <si>
    <t>Kosten Fertigung / Tag</t>
  </si>
  <si>
    <t>€</t>
  </si>
  <si>
    <t>Fertigungskosten Decke</t>
  </si>
  <si>
    <t>inkl Stahl</t>
  </si>
  <si>
    <t>Arbeit</t>
  </si>
  <si>
    <t>HS</t>
  </si>
  <si>
    <t>Selbstkosten Decke pro m2</t>
  </si>
  <si>
    <t>Fertigungskosten Doppelwand</t>
  </si>
  <si>
    <t>Selbstkosten Wand pro m2</t>
  </si>
  <si>
    <t>Sucon</t>
  </si>
  <si>
    <t>2 malige Belegung pro Tag</t>
  </si>
  <si>
    <t>2. Belegung</t>
  </si>
  <si>
    <t>Reine Fertigung 3 Mann</t>
  </si>
</sst>
</file>

<file path=xl/styles.xml><?xml version="1.0" encoding="utf-8"?>
<styleSheet xmlns="http://schemas.openxmlformats.org/spreadsheetml/2006/main">
  <numFmts count="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</numFmts>
  <fonts count="7">
    <font>
      <sz val="10"/>
      <name val="Verdana"/>
      <family val="0"/>
    </font>
    <font>
      <sz val="10"/>
      <name val="Arial"/>
      <family val="0"/>
    </font>
    <font>
      <sz val="18"/>
      <name val="Verdana"/>
      <family val="2"/>
    </font>
    <font>
      <sz val="14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0"/>
    </font>
    <font>
      <sz val="10"/>
      <color indexed="60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 horizontal="left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0" fillId="0" borderId="2" xfId="0" applyFont="1" applyBorder="1" applyAlignment="1">
      <alignment horizontal="left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7:F96"/>
  <sheetViews>
    <sheetView tabSelected="1" workbookViewId="0" topLeftCell="A23">
      <selection activeCell="C32" sqref="C32"/>
    </sheetView>
  </sheetViews>
  <sheetFormatPr defaultColWidth="11.00390625" defaultRowHeight="12.75"/>
  <sheetData>
    <row r="7" ht="22.5">
      <c r="A7" s="1" t="s">
        <v>0</v>
      </c>
    </row>
    <row r="8" ht="12.75">
      <c r="A8" t="s">
        <v>1</v>
      </c>
    </row>
    <row r="11" spans="1:3" ht="18">
      <c r="A11" s="2" t="s">
        <v>2</v>
      </c>
      <c r="C11" s="2" t="s">
        <v>3</v>
      </c>
    </row>
    <row r="16" ht="12.75">
      <c r="A16" t="s">
        <v>4</v>
      </c>
    </row>
    <row r="17" ht="12.75">
      <c r="A17" t="s">
        <v>5</v>
      </c>
    </row>
    <row r="18" spans="1:5" ht="12.75">
      <c r="A18" s="3">
        <v>10</v>
      </c>
      <c r="B18" t="s">
        <v>6</v>
      </c>
      <c r="C18">
        <v>11.95</v>
      </c>
      <c r="D18">
        <v>2.3</v>
      </c>
      <c r="E18">
        <f>A18*C18*D18</f>
        <v>274.84999999999997</v>
      </c>
    </row>
    <row r="22" ht="12.75">
      <c r="E22">
        <f>SUM(E18:E20)</f>
        <v>274.84999999999997</v>
      </c>
    </row>
    <row r="24" spans="1:6" ht="12.75">
      <c r="A24" t="s">
        <v>7</v>
      </c>
      <c r="B24" s="3">
        <v>80</v>
      </c>
      <c r="C24" t="s">
        <v>8</v>
      </c>
      <c r="E24">
        <f>E22*(B24/100)</f>
        <v>219.88</v>
      </c>
      <c r="F24" t="s">
        <v>9</v>
      </c>
    </row>
    <row r="25" ht="12.75">
      <c r="A25" t="s">
        <v>10</v>
      </c>
    </row>
    <row r="27" ht="12.75">
      <c r="A27" t="s">
        <v>11</v>
      </c>
    </row>
    <row r="29" spans="1:6" ht="12.75">
      <c r="A29" t="s">
        <v>12</v>
      </c>
      <c r="C29">
        <v>80</v>
      </c>
      <c r="D29" t="s">
        <v>8</v>
      </c>
      <c r="E29">
        <f>E24*(C29/100)</f>
        <v>175.904</v>
      </c>
      <c r="F29" t="s">
        <v>9</v>
      </c>
    </row>
    <row r="31" spans="1:6" ht="12.75">
      <c r="A31" t="s">
        <v>13</v>
      </c>
      <c r="C31">
        <v>0</v>
      </c>
      <c r="D31" t="s">
        <v>8</v>
      </c>
      <c r="E31">
        <f>E24*(C31/100)</f>
        <v>0</v>
      </c>
      <c r="F31" t="s">
        <v>9</v>
      </c>
    </row>
    <row r="33" spans="1:6" ht="12.75">
      <c r="A33" t="s">
        <v>14</v>
      </c>
      <c r="C33">
        <v>20</v>
      </c>
      <c r="D33" t="s">
        <v>8</v>
      </c>
      <c r="E33">
        <f>E24*(C33/100)</f>
        <v>43.976</v>
      </c>
      <c r="F33" t="s">
        <v>9</v>
      </c>
    </row>
    <row r="36" ht="12.75">
      <c r="A36" t="s">
        <v>15</v>
      </c>
    </row>
    <row r="38" spans="1:6" ht="12.75">
      <c r="A38">
        <v>4</v>
      </c>
      <c r="B38" t="s">
        <v>16</v>
      </c>
      <c r="C38" s="3">
        <v>2</v>
      </c>
      <c r="D38" t="s">
        <v>17</v>
      </c>
      <c r="E38">
        <f>A38*C38</f>
        <v>8</v>
      </c>
      <c r="F38" t="s">
        <v>18</v>
      </c>
    </row>
    <row r="39" ht="12.75">
      <c r="A39" t="s">
        <v>19</v>
      </c>
    </row>
    <row r="40" spans="1:6" ht="12.75">
      <c r="A40" t="s">
        <v>20</v>
      </c>
      <c r="C40" s="3">
        <v>8</v>
      </c>
      <c r="D40" t="s">
        <v>21</v>
      </c>
      <c r="E40">
        <f>E38*C40</f>
        <v>64</v>
      </c>
      <c r="F40" t="s">
        <v>22</v>
      </c>
    </row>
    <row r="43" ht="12.75">
      <c r="A43" t="s">
        <v>23</v>
      </c>
    </row>
    <row r="45" spans="1:4" ht="12.75">
      <c r="A45" t="s">
        <v>24</v>
      </c>
      <c r="C45" s="3">
        <v>70</v>
      </c>
      <c r="D45" t="s">
        <v>25</v>
      </c>
    </row>
    <row r="47" spans="1:4" ht="12.75">
      <c r="A47" t="s">
        <v>26</v>
      </c>
      <c r="C47">
        <v>0.055</v>
      </c>
      <c r="D47" t="s">
        <v>27</v>
      </c>
    </row>
    <row r="48" spans="1:4" ht="12.75">
      <c r="A48" t="s">
        <v>28</v>
      </c>
      <c r="C48" s="4">
        <f>C47*(E22/100*C29)</f>
        <v>12.093399999999999</v>
      </c>
      <c r="D48" t="s">
        <v>29</v>
      </c>
    </row>
    <row r="49" spans="1:4" ht="12.75">
      <c r="A49" t="s">
        <v>30</v>
      </c>
      <c r="C49">
        <f>E24*C47</f>
        <v>12.093399999999999</v>
      </c>
      <c r="D49" t="s">
        <v>29</v>
      </c>
    </row>
    <row r="50" spans="1:4" ht="12.75">
      <c r="A50" t="s">
        <v>31</v>
      </c>
      <c r="C50">
        <f>C48+C49</f>
        <v>24.186799999999998</v>
      </c>
      <c r="D50" t="s">
        <v>32</v>
      </c>
    </row>
    <row r="51" spans="1:6" ht="12.75">
      <c r="A51" t="s">
        <v>33</v>
      </c>
      <c r="E51">
        <f>C45*C50</f>
        <v>1693.0759999999998</v>
      </c>
      <c r="F51" t="s">
        <v>34</v>
      </c>
    </row>
    <row r="53" spans="1:3" ht="12.75">
      <c r="A53" t="s">
        <v>35</v>
      </c>
      <c r="B53" s="3">
        <v>0.75</v>
      </c>
      <c r="C53" t="s">
        <v>36</v>
      </c>
    </row>
    <row r="55" ht="12.75">
      <c r="A55" t="s">
        <v>37</v>
      </c>
    </row>
    <row r="57" spans="1:3" ht="12.75">
      <c r="A57" t="s">
        <v>38</v>
      </c>
      <c r="B57">
        <f>E31</f>
        <v>0</v>
      </c>
      <c r="C57" t="s">
        <v>9</v>
      </c>
    </row>
    <row r="59" spans="2:6" ht="12.75">
      <c r="B59">
        <v>14</v>
      </c>
      <c r="C59" t="s">
        <v>39</v>
      </c>
      <c r="E59">
        <f>B53*B57*B59</f>
        <v>0</v>
      </c>
      <c r="F59" t="s">
        <v>34</v>
      </c>
    </row>
    <row r="62" spans="1:2" ht="12.75">
      <c r="A62" t="s">
        <v>14</v>
      </c>
      <c r="B62">
        <f>E33</f>
        <v>43.976</v>
      </c>
    </row>
    <row r="63" spans="2:6" ht="12.75">
      <c r="B63">
        <v>7</v>
      </c>
      <c r="C63" t="s">
        <v>39</v>
      </c>
      <c r="E63">
        <f>B53*B62*B63</f>
        <v>230.874</v>
      </c>
      <c r="F63" t="s">
        <v>34</v>
      </c>
    </row>
    <row r="66" ht="12.75">
      <c r="A66" t="s">
        <v>40</v>
      </c>
    </row>
    <row r="67" spans="5:6" ht="12.75">
      <c r="E67" s="3">
        <v>100</v>
      </c>
      <c r="F67" t="s">
        <v>34</v>
      </c>
    </row>
    <row r="68" ht="12.75">
      <c r="A68" t="s">
        <v>41</v>
      </c>
    </row>
    <row r="69" spans="1:6" ht="12.75">
      <c r="A69" s="5"/>
      <c r="B69" s="5"/>
      <c r="C69" s="5"/>
      <c r="D69" s="5"/>
      <c r="E69" s="5"/>
      <c r="F69" s="5"/>
    </row>
    <row r="71" spans="1:6" ht="12.75">
      <c r="A71" t="s">
        <v>42</v>
      </c>
      <c r="E71">
        <f>E67+E63+E59+E51+E40</f>
        <v>2087.95</v>
      </c>
      <c r="F71" t="s">
        <v>43</v>
      </c>
    </row>
    <row r="72" spans="1:6" ht="12.75">
      <c r="A72" s="6"/>
      <c r="B72" s="6"/>
      <c r="C72" s="6"/>
      <c r="D72" s="6"/>
      <c r="E72" s="6"/>
      <c r="F72" s="6"/>
    </row>
    <row r="79" spans="1:6" ht="12.75">
      <c r="A79" t="s">
        <v>44</v>
      </c>
      <c r="D79" t="s">
        <v>24</v>
      </c>
      <c r="E79">
        <f>(C33/100)*E51</f>
        <v>338.61519999999996</v>
      </c>
      <c r="F79" t="s">
        <v>43</v>
      </c>
    </row>
    <row r="80" spans="1:6" ht="12.75">
      <c r="A80" t="s">
        <v>45</v>
      </c>
      <c r="D80" t="s">
        <v>35</v>
      </c>
      <c r="E80">
        <f>E63</f>
        <v>230.874</v>
      </c>
      <c r="F80" t="s">
        <v>43</v>
      </c>
    </row>
    <row r="81" spans="4:6" ht="12.75">
      <c r="D81" t="s">
        <v>46</v>
      </c>
      <c r="E81">
        <f>(C33/100)*E40</f>
        <v>12.8</v>
      </c>
      <c r="F81" t="s">
        <v>43</v>
      </c>
    </row>
    <row r="82" spans="4:6" ht="12.75">
      <c r="D82" s="5" t="s">
        <v>47</v>
      </c>
      <c r="E82" s="5">
        <f>(C33/100)*E67</f>
        <v>20</v>
      </c>
      <c r="F82" s="5" t="s">
        <v>43</v>
      </c>
    </row>
    <row r="83" spans="4:6" ht="12.75">
      <c r="D83" s="7"/>
      <c r="E83" s="7">
        <f>SUM(E79:E82)</f>
        <v>602.2891999999999</v>
      </c>
      <c r="F83" s="8" t="s">
        <v>43</v>
      </c>
    </row>
    <row r="85" spans="1:6" ht="12.75">
      <c r="A85" s="9" t="s">
        <v>48</v>
      </c>
      <c r="B85" s="9"/>
      <c r="C85" s="9"/>
      <c r="D85" s="9"/>
      <c r="E85" s="10">
        <f>E83/E33</f>
        <v>13.695861378933962</v>
      </c>
      <c r="F85" s="9" t="s">
        <v>43</v>
      </c>
    </row>
    <row r="86" spans="1:6" ht="12.75">
      <c r="A86" s="9" t="s">
        <v>45</v>
      </c>
      <c r="B86" s="9"/>
      <c r="C86" s="9"/>
      <c r="D86" s="9"/>
      <c r="E86" s="9"/>
      <c r="F86" s="9"/>
    </row>
    <row r="89" spans="1:6" ht="12.75">
      <c r="A89" t="s">
        <v>49</v>
      </c>
      <c r="D89" t="s">
        <v>24</v>
      </c>
      <c r="E89">
        <f>E51+((C29+C31)/100)</f>
        <v>1693.8759999999997</v>
      </c>
      <c r="F89" t="s">
        <v>43</v>
      </c>
    </row>
    <row r="90" spans="1:6" ht="12.75">
      <c r="A90" t="s">
        <v>45</v>
      </c>
      <c r="D90" t="s">
        <v>35</v>
      </c>
      <c r="E90">
        <f>E59</f>
        <v>0</v>
      </c>
      <c r="F90" t="s">
        <v>43</v>
      </c>
    </row>
    <row r="91" spans="4:6" ht="12.75">
      <c r="D91" t="s">
        <v>46</v>
      </c>
      <c r="E91">
        <f>E40*((C29+C31)/100)</f>
        <v>51.2</v>
      </c>
      <c r="F91" t="s">
        <v>43</v>
      </c>
    </row>
    <row r="92" spans="4:6" ht="12.75">
      <c r="D92" s="5" t="s">
        <v>47</v>
      </c>
      <c r="E92" s="5">
        <f>E67*((C29+C31)/100)</f>
        <v>80</v>
      </c>
      <c r="F92" s="5" t="s">
        <v>43</v>
      </c>
    </row>
    <row r="93" spans="4:6" ht="12.75">
      <c r="D93" s="6"/>
      <c r="E93" s="6">
        <f>SUM(E89:E92)</f>
        <v>1825.0759999999998</v>
      </c>
      <c r="F93" s="11" t="s">
        <v>43</v>
      </c>
    </row>
    <row r="95" spans="1:6" ht="12.75">
      <c r="A95" s="9" t="s">
        <v>50</v>
      </c>
      <c r="B95" s="9"/>
      <c r="C95" s="9"/>
      <c r="D95" s="9"/>
      <c r="E95" s="10">
        <f>E93/E29</f>
        <v>10.375409314171366</v>
      </c>
      <c r="F95" s="9" t="s">
        <v>43</v>
      </c>
    </row>
    <row r="96" spans="1:6" ht="12.75">
      <c r="A96" s="9" t="s">
        <v>45</v>
      </c>
      <c r="B96" s="9"/>
      <c r="C96" s="9"/>
      <c r="D96" s="9"/>
      <c r="E96" s="9"/>
      <c r="F96" s="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:H96"/>
  <sheetViews>
    <sheetView workbookViewId="0" topLeftCell="A1">
      <selection activeCell="E67" sqref="E67"/>
    </sheetView>
  </sheetViews>
  <sheetFormatPr defaultColWidth="11.00390625" defaultRowHeight="12.75"/>
  <cols>
    <col min="5" max="5" width="12.625" style="0" customWidth="1"/>
  </cols>
  <sheetData>
    <row r="7" ht="22.5">
      <c r="A7" s="1" t="s">
        <v>0</v>
      </c>
    </row>
    <row r="8" ht="12.75">
      <c r="A8" t="s">
        <v>51</v>
      </c>
    </row>
    <row r="11" spans="1:3" ht="18">
      <c r="A11" s="2" t="s">
        <v>2</v>
      </c>
      <c r="C11" s="2" t="s">
        <v>52</v>
      </c>
    </row>
    <row r="16" ht="12.75">
      <c r="A16" t="s">
        <v>4</v>
      </c>
    </row>
    <row r="18" spans="1:5" ht="12.75">
      <c r="A18" s="3">
        <v>10</v>
      </c>
      <c r="B18" t="s">
        <v>6</v>
      </c>
      <c r="C18">
        <v>11.95</v>
      </c>
      <c r="D18">
        <v>2.3</v>
      </c>
      <c r="E18">
        <f>A18*C18*D18</f>
        <v>274.84999999999997</v>
      </c>
    </row>
    <row r="20" spans="1:5" ht="12.75">
      <c r="A20" t="s">
        <v>53</v>
      </c>
      <c r="E20">
        <f>E18*2</f>
        <v>549.6999999999999</v>
      </c>
    </row>
    <row r="22" ht="12.75">
      <c r="E22">
        <f>SUM(E18:E20)</f>
        <v>824.55</v>
      </c>
    </row>
    <row r="24" spans="1:6" ht="12.75">
      <c r="A24" t="s">
        <v>7</v>
      </c>
      <c r="B24" s="3">
        <v>90</v>
      </c>
      <c r="C24" t="s">
        <v>8</v>
      </c>
      <c r="E24">
        <f>E22*(B24/100)</f>
        <v>742.095</v>
      </c>
      <c r="F24" t="s">
        <v>9</v>
      </c>
    </row>
    <row r="27" ht="12.75">
      <c r="A27" t="s">
        <v>11</v>
      </c>
    </row>
    <row r="29" spans="1:6" ht="12.75">
      <c r="A29" t="s">
        <v>12</v>
      </c>
      <c r="C29" s="3">
        <v>80</v>
      </c>
      <c r="E29">
        <f>E24*(C29/100)</f>
        <v>593.676</v>
      </c>
      <c r="F29" t="s">
        <v>9</v>
      </c>
    </row>
    <row r="31" spans="1:6" ht="12.75">
      <c r="A31" t="s">
        <v>13</v>
      </c>
      <c r="C31">
        <v>0</v>
      </c>
      <c r="E31">
        <f>E24*(C31/100)</f>
        <v>0</v>
      </c>
      <c r="F31" t="s">
        <v>9</v>
      </c>
    </row>
    <row r="33" spans="1:6" ht="12.75">
      <c r="A33" t="s">
        <v>14</v>
      </c>
      <c r="C33" s="3">
        <v>20</v>
      </c>
      <c r="E33">
        <f>E24*(C33/100)</f>
        <v>148.419</v>
      </c>
      <c r="F33" t="s">
        <v>9</v>
      </c>
    </row>
    <row r="36" ht="12.75">
      <c r="A36" t="s">
        <v>15</v>
      </c>
    </row>
    <row r="38" spans="1:6" ht="12.75">
      <c r="A38">
        <v>4</v>
      </c>
      <c r="B38" t="s">
        <v>16</v>
      </c>
      <c r="C38" s="12">
        <v>2</v>
      </c>
      <c r="D38" t="s">
        <v>17</v>
      </c>
      <c r="E38">
        <f>A38*C38</f>
        <v>8</v>
      </c>
      <c r="F38" t="s">
        <v>18</v>
      </c>
    </row>
    <row r="39" ht="12.75">
      <c r="A39" t="s">
        <v>19</v>
      </c>
    </row>
    <row r="40" spans="1:6" ht="12.75">
      <c r="A40" t="s">
        <v>20</v>
      </c>
      <c r="C40">
        <v>16</v>
      </c>
      <c r="D40" t="s">
        <v>21</v>
      </c>
      <c r="E40">
        <f>E38*C40</f>
        <v>128</v>
      </c>
      <c r="F40" t="s">
        <v>22</v>
      </c>
    </row>
    <row r="41" ht="12.75">
      <c r="A41" t="s">
        <v>54</v>
      </c>
    </row>
    <row r="43" ht="12.75">
      <c r="A43" t="s">
        <v>23</v>
      </c>
    </row>
    <row r="45" spans="1:4" ht="12.75">
      <c r="A45" t="s">
        <v>24</v>
      </c>
      <c r="C45" s="12">
        <v>70</v>
      </c>
      <c r="D45" t="s">
        <v>25</v>
      </c>
    </row>
    <row r="47" spans="1:8" ht="12.75">
      <c r="A47" t="s">
        <v>26</v>
      </c>
      <c r="C47">
        <v>0.055</v>
      </c>
      <c r="D47" t="s">
        <v>27</v>
      </c>
      <c r="H47" t="s">
        <v>26</v>
      </c>
    </row>
    <row r="48" spans="1:8" ht="12.75">
      <c r="A48" t="s">
        <v>28</v>
      </c>
      <c r="C48">
        <f>E29*0.055</f>
        <v>32.65218</v>
      </c>
      <c r="D48" t="s">
        <v>32</v>
      </c>
      <c r="H48" t="s">
        <v>28</v>
      </c>
    </row>
    <row r="49" spans="1:8" ht="12.75">
      <c r="A49" t="s">
        <v>30</v>
      </c>
      <c r="C49">
        <f>E24*C47</f>
        <v>40.815225000000005</v>
      </c>
      <c r="D49" t="s">
        <v>29</v>
      </c>
      <c r="H49" t="s">
        <v>30</v>
      </c>
    </row>
    <row r="50" spans="1:8" ht="12.75">
      <c r="A50" t="s">
        <v>31</v>
      </c>
      <c r="C50">
        <f>C48+C49</f>
        <v>73.46740500000001</v>
      </c>
      <c r="D50" t="s">
        <v>32</v>
      </c>
      <c r="H50" t="s">
        <v>31</v>
      </c>
    </row>
    <row r="51" spans="1:8" ht="12.75">
      <c r="A51" t="s">
        <v>33</v>
      </c>
      <c r="E51">
        <f>C45*C49</f>
        <v>2857.06575</v>
      </c>
      <c r="F51" t="s">
        <v>34</v>
      </c>
      <c r="H51" t="s">
        <v>33</v>
      </c>
    </row>
    <row r="53" spans="1:3" ht="12.75">
      <c r="A53" t="s">
        <v>35</v>
      </c>
      <c r="B53" s="12">
        <v>0.75</v>
      </c>
      <c r="C53" t="s">
        <v>36</v>
      </c>
    </row>
    <row r="55" ht="12.75">
      <c r="A55" t="s">
        <v>37</v>
      </c>
    </row>
    <row r="57" spans="1:3" ht="12.75">
      <c r="A57" t="s">
        <v>38</v>
      </c>
      <c r="B57">
        <f>E31</f>
        <v>0</v>
      </c>
      <c r="C57" t="s">
        <v>9</v>
      </c>
    </row>
    <row r="59" spans="2:6" ht="12.75">
      <c r="B59">
        <v>14</v>
      </c>
      <c r="C59" t="s">
        <v>39</v>
      </c>
      <c r="E59">
        <f>B53*B57*B59</f>
        <v>0</v>
      </c>
      <c r="F59" t="s">
        <v>34</v>
      </c>
    </row>
    <row r="62" spans="1:2" ht="12.75">
      <c r="A62" t="s">
        <v>14</v>
      </c>
      <c r="B62">
        <f>E33</f>
        <v>148.419</v>
      </c>
    </row>
    <row r="63" spans="2:6" ht="12.75">
      <c r="B63">
        <v>7</v>
      </c>
      <c r="C63" t="s">
        <v>39</v>
      </c>
      <c r="E63">
        <f>B53*B62*B63</f>
        <v>779.1997500000001</v>
      </c>
      <c r="F63" t="s">
        <v>34</v>
      </c>
    </row>
    <row r="66" ht="12.75">
      <c r="A66" t="s">
        <v>40</v>
      </c>
    </row>
    <row r="67" spans="5:6" ht="12.75">
      <c r="E67" s="3">
        <v>100</v>
      </c>
      <c r="F67" t="s">
        <v>34</v>
      </c>
    </row>
    <row r="68" ht="12.75">
      <c r="A68" t="s">
        <v>41</v>
      </c>
    </row>
    <row r="69" spans="1:6" ht="12.75">
      <c r="A69" s="5"/>
      <c r="B69" s="5"/>
      <c r="C69" s="5"/>
      <c r="D69" s="5"/>
      <c r="E69" s="5"/>
      <c r="F69" s="5"/>
    </row>
    <row r="71" spans="1:6" ht="12.75">
      <c r="A71" t="s">
        <v>42</v>
      </c>
      <c r="E71">
        <f>E67+E63+E59+E51+E40</f>
        <v>3864.2655000000004</v>
      </c>
      <c r="F71" t="s">
        <v>43</v>
      </c>
    </row>
    <row r="72" spans="1:6" ht="12.75">
      <c r="A72" s="6"/>
      <c r="B72" s="6"/>
      <c r="C72" s="6"/>
      <c r="D72" s="6"/>
      <c r="E72" s="6"/>
      <c r="F72" s="6"/>
    </row>
    <row r="79" spans="1:6" ht="12.75">
      <c r="A79" t="s">
        <v>44</v>
      </c>
      <c r="D79" t="s">
        <v>24</v>
      </c>
      <c r="E79">
        <f>(C33/100)*E51</f>
        <v>571.4131500000001</v>
      </c>
      <c r="F79" t="s">
        <v>43</v>
      </c>
    </row>
    <row r="80" spans="1:6" ht="12.75">
      <c r="A80" t="s">
        <v>45</v>
      </c>
      <c r="D80" t="s">
        <v>35</v>
      </c>
      <c r="E80">
        <f>E63</f>
        <v>779.1997500000001</v>
      </c>
      <c r="F80" t="s">
        <v>43</v>
      </c>
    </row>
    <row r="81" spans="4:6" ht="12.75">
      <c r="D81" t="s">
        <v>46</v>
      </c>
      <c r="E81">
        <f>(C33/100)*E40</f>
        <v>25.6</v>
      </c>
      <c r="F81" t="s">
        <v>43</v>
      </c>
    </row>
    <row r="82" spans="4:6" ht="12.75">
      <c r="D82" s="5" t="s">
        <v>47</v>
      </c>
      <c r="E82" s="5">
        <f>(C33/100)*E67</f>
        <v>20</v>
      </c>
      <c r="F82" s="5" t="s">
        <v>43</v>
      </c>
    </row>
    <row r="83" spans="4:6" ht="12.75">
      <c r="D83" s="7"/>
      <c r="E83" s="7">
        <f>SUM(E79:E82)</f>
        <v>1396.2129</v>
      </c>
      <c r="F83" s="8" t="s">
        <v>43</v>
      </c>
    </row>
    <row r="85" spans="1:6" ht="12.75">
      <c r="A85" s="9" t="s">
        <v>48</v>
      </c>
      <c r="B85" s="9"/>
      <c r="C85" s="9"/>
      <c r="D85" s="9"/>
      <c r="E85" s="10">
        <f>E83/E33</f>
        <v>9.407238291593394</v>
      </c>
      <c r="F85" s="9" t="s">
        <v>43</v>
      </c>
    </row>
    <row r="86" spans="1:6" ht="12.75">
      <c r="A86" s="9" t="s">
        <v>45</v>
      </c>
      <c r="B86" s="9"/>
      <c r="C86" s="9"/>
      <c r="D86" s="9"/>
      <c r="E86" s="9"/>
      <c r="F86" s="9"/>
    </row>
    <row r="89" spans="1:6" ht="12.75">
      <c r="A89" t="s">
        <v>49</v>
      </c>
      <c r="D89" t="s">
        <v>24</v>
      </c>
      <c r="E89">
        <f>E51+((C29+C31)/100)</f>
        <v>2857.8657500000004</v>
      </c>
      <c r="F89" t="s">
        <v>43</v>
      </c>
    </row>
    <row r="90" spans="1:6" ht="12.75">
      <c r="A90" t="s">
        <v>45</v>
      </c>
      <c r="D90" t="s">
        <v>35</v>
      </c>
      <c r="E90">
        <f>E59</f>
        <v>0</v>
      </c>
      <c r="F90" t="s">
        <v>43</v>
      </c>
    </row>
    <row r="91" spans="4:6" ht="12.75">
      <c r="D91" t="s">
        <v>46</v>
      </c>
      <c r="E91">
        <f>E40*((C29+C31)/100)</f>
        <v>102.4</v>
      </c>
      <c r="F91" t="s">
        <v>43</v>
      </c>
    </row>
    <row r="92" spans="4:6" ht="12.75">
      <c r="D92" s="5" t="s">
        <v>47</v>
      </c>
      <c r="E92" s="5">
        <f>E67*((C29+C31)/100)</f>
        <v>80</v>
      </c>
      <c r="F92" s="5" t="s">
        <v>43</v>
      </c>
    </row>
    <row r="93" spans="4:6" ht="12.75">
      <c r="D93" s="6"/>
      <c r="E93" s="6">
        <f>SUM(E89:E92)</f>
        <v>3040.2657500000005</v>
      </c>
      <c r="F93" s="11" t="s">
        <v>43</v>
      </c>
    </row>
    <row r="95" spans="1:6" ht="12.75">
      <c r="A95" s="9" t="s">
        <v>50</v>
      </c>
      <c r="B95" s="9"/>
      <c r="C95" s="9"/>
      <c r="D95" s="9"/>
      <c r="E95" s="10">
        <f>E93/E29</f>
        <v>5.121085827960033</v>
      </c>
      <c r="F95" s="9" t="s">
        <v>43</v>
      </c>
    </row>
    <row r="96" spans="1:6" ht="12.75">
      <c r="A96" s="9" t="s">
        <v>45</v>
      </c>
      <c r="B96" s="9"/>
      <c r="C96" s="9"/>
      <c r="D96" s="9"/>
      <c r="E96" s="9"/>
      <c r="F96" s="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gerhard maier</cp:lastModifiedBy>
  <cp:category/>
  <cp:version/>
  <cp:contentType/>
  <cp:contentStatus/>
</cp:coreProperties>
</file>